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/>
  <mc:AlternateContent xmlns:mc="http://schemas.openxmlformats.org/markup-compatibility/2006">
    <mc:Choice Requires="x15">
      <x15ac:absPath xmlns:x15ac="http://schemas.microsoft.com/office/spreadsheetml/2010/11/ac" url="/Users/dusankorcak/Google Drive/Projects-Others/Betiopia/Predictions/"/>
    </mc:Choice>
  </mc:AlternateContent>
  <xr:revisionPtr revIDLastSave="0" documentId="13_ncr:1_{9E98A1DC-9A60-B54B-AB33-22A47AEC4B73}" xr6:coauthVersionLast="47" xr6:coauthVersionMax="47" xr10:uidLastSave="{00000000-0000-0000-0000-000000000000}"/>
  <bookViews>
    <workbookView xWindow="0" yWindow="500" windowWidth="35840" windowHeight="20880" xr2:uid="{00000000-000D-0000-FFFF-FFFF00000000}"/>
  </bookViews>
  <sheets>
    <sheet name="PremierLeague-Gameweek 30 Predi" sheetId="1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10" i="1"/>
  <c r="L10" i="1"/>
  <c r="H12" i="1"/>
  <c r="L12" i="1" s="1"/>
  <c r="H9" i="1"/>
  <c r="L9" i="1" s="1"/>
  <c r="H8" i="1"/>
  <c r="L8" i="1" s="1"/>
  <c r="H7" i="1"/>
  <c r="L7" i="1" s="1"/>
  <c r="H6" i="1"/>
  <c r="L6" i="1" s="1"/>
  <c r="H5" i="1"/>
  <c r="L5" i="1" s="1"/>
  <c r="H4" i="1"/>
  <c r="L4" i="1" s="1"/>
  <c r="H3" i="1"/>
  <c r="L3" i="1" s="1"/>
  <c r="L11" i="1"/>
  <c r="B3" i="1" l="1"/>
  <c r="B4" i="1"/>
</calcChain>
</file>

<file path=xl/sharedStrings.xml><?xml version="1.0" encoding="utf-8"?>
<sst xmlns="http://schemas.openxmlformats.org/spreadsheetml/2006/main" count="32" uniqueCount="32">
  <si>
    <t>Your bet to be placed</t>
  </si>
  <si>
    <t>Potential Profit</t>
  </si>
  <si>
    <t>Your bet on gameweek</t>
  </si>
  <si>
    <t>Gameweek</t>
  </si>
  <si>
    <t>Date</t>
  </si>
  <si>
    <t>Home</t>
  </si>
  <si>
    <t>Away</t>
  </si>
  <si>
    <t>Betiopia Prediction</t>
  </si>
  <si>
    <t>Total matches</t>
  </si>
  <si>
    <t>Potential profit</t>
  </si>
  <si>
    <t>Everton</t>
  </si>
  <si>
    <t>Tottenham Hotspur</t>
  </si>
  <si>
    <t>Newcastle United</t>
  </si>
  <si>
    <t>Luton Town</t>
  </si>
  <si>
    <t>Brighton &amp; Hove Albion</t>
  </si>
  <si>
    <t>Crystal Palace</t>
  </si>
  <si>
    <t>Burnley</t>
  </si>
  <si>
    <t>Fulham</t>
  </si>
  <si>
    <t>Sheffield United</t>
  </si>
  <si>
    <t>Aston Villa</t>
  </si>
  <si>
    <t>Bournemouth</t>
  </si>
  <si>
    <t>Nottingham Forest</t>
  </si>
  <si>
    <t>Manchester United</t>
  </si>
  <si>
    <t>West Ham United</t>
  </si>
  <si>
    <t>Chelsea</t>
  </si>
  <si>
    <t>Wolverhampton Wanderers</t>
  </si>
  <si>
    <t>Arsenal</t>
  </si>
  <si>
    <t>Liverpool</t>
  </si>
  <si>
    <t>Brentford</t>
  </si>
  <si>
    <t>Manchester City</t>
  </si>
  <si>
    <t>Oddsportal bets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</si>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</sst>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8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2" fillId="0" borderId="0" xfId="0" applyFont="1"/>
    <xf numFmtId="164" fontId="2" fillId="0" borderId="0" xfId="0" applyNumberFormat="1" applyFont="1"/>
    <xf numFmtId="10" fontId="2" fillId="0" borderId="0" xfId="0" applyNumberFormat="1" applyFont="1"/>
    <xf numFmtId="0" fontId="3" fillId="0" borderId="0" xfId="0" applyFont="1" applyAlignment="1"/>
    <xf numFmtId="14" fontId="3" fillId="0" borderId="0" xfId="0" applyNumberFormat="1" applyFont="1" applyAlignment="1"/>
    <xf numFmtId="49" fontId="1" fillId="0" borderId="0" xfId="0" applyNumberFormat="1" applyFont="1"/>
    <xf numFmtId="49" fontId="0" fillId="0" borderId="0" xfId="0" applyNumberFormat="1" applyFont="1" applyAlignment="1"/>
    <xf numFmtId="0" fontId="5" fillId="3" borderId="0" xfId="0" applyFont="1" applyFill="1" applyAlignment="1"/>
    <xf numFmtId="0" fontId="6" fillId="3" borderId="0" xfId="0" applyFont="1" applyFill="1" applyAlignment="1"/>
    <xf numFmtId="0" fontId="7" fillId="3" borderId="0" xfId="0" applyFont="1" applyFill="1" applyAlignment="1"/>
    <xf numFmtId="165" fontId="5" fillId="3" borderId="0" xfId="0" applyNumberFormat="1" applyFont="1" applyFill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/>
    <xf numFmtId="164" fontId="1" fillId="2" borderId="0" xfId="0" applyNumberFormat="1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2"/>
  <sheetViews>
    <sheetView tabSelected="1" zoomScale="138" zoomScaleNormal="138" workbookViewId="0">
      <pane ySplit="2" topLeftCell="A3" activePane="bottomLeft" state="frozen"/>
      <selection pane="bottomLeft" activeCell="H15" sqref="H15"/>
    </sheetView>
  </sheetViews>
  <sheetFormatPr baseColWidth="10" defaultColWidth="12.6640625" defaultRowHeight="15.75" customHeight="1" x14ac:dyDescent="0.15"/>
  <cols>
    <col min="1" max="1" width="20.33203125" customWidth="1"/>
    <col min="5" max="5" width="15.33203125" customWidth="1"/>
    <col min="6" max="6" width="21.6640625" customWidth="1"/>
    <col min="7" max="7" width="15.1640625" customWidth="1"/>
    <col min="8" max="8" width="20" customWidth="1"/>
    <col min="9" max="9" width="13.83203125" customWidth="1"/>
    <col min="11" max="11" width="17.33203125" customWidth="1"/>
    <col min="13" max="13" width="12.6640625" style="10"/>
  </cols>
  <sheetData>
    <row r="1" spans="1:26" ht="15.75" customHeight="1" x14ac:dyDescent="0.15">
      <c r="A1" s="1"/>
      <c r="B1" s="1"/>
      <c r="C1" s="1"/>
      <c r="D1" s="2"/>
      <c r="E1" s="2"/>
      <c r="F1" s="2"/>
      <c r="G1" s="11" t="s">
        <v>7</v>
      </c>
      <c r="H1" s="11" t="s">
        <v>0</v>
      </c>
      <c r="I1" s="17" t="s">
        <v>30</v>
      </c>
      <c r="J1" s="18"/>
      <c r="K1" s="18"/>
      <c r="L1" s="1" t="s">
        <v>1</v>
      </c>
      <c r="M1" s="9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15">
      <c r="A2" s="1" t="s">
        <v>2</v>
      </c>
      <c r="B2" s="19">
        <v>1000</v>
      </c>
      <c r="C2" s="3" t="s">
        <v>3</v>
      </c>
      <c r="D2" s="4" t="s">
        <v>4</v>
      </c>
      <c r="E2" s="4" t="s">
        <v>5</v>
      </c>
      <c r="F2" s="4" t="s">
        <v>6</v>
      </c>
      <c r="G2" s="12"/>
      <c r="H2" s="12"/>
      <c r="I2" s="16">
        <v>1</v>
      </c>
      <c r="J2" s="15" t="s">
        <v>31</v>
      </c>
      <c r="K2" s="16">
        <v>2</v>
      </c>
    </row>
    <row r="3" spans="1:26" ht="15.75" customHeight="1" x14ac:dyDescent="0.2">
      <c r="A3" s="3" t="s">
        <v>8</v>
      </c>
      <c r="B3" s="4">
        <f>COUNTIF(C2:C13,"&gt;0")</f>
        <v>10</v>
      </c>
      <c r="C3" s="7">
        <v>10</v>
      </c>
      <c r="D3" s="8">
        <v>45226</v>
      </c>
      <c r="E3" s="7" t="s">
        <v>15</v>
      </c>
      <c r="F3" s="7" t="s">
        <v>11</v>
      </c>
      <c r="G3" s="13">
        <v>2</v>
      </c>
      <c r="H3" s="14">
        <f>$B$2*0.13/1.76</f>
        <v>73.86363636363636</v>
      </c>
      <c r="I3" s="7">
        <v>4.5599999999999996</v>
      </c>
      <c r="J3" s="7">
        <v>3.86</v>
      </c>
      <c r="K3" s="7">
        <v>1.8</v>
      </c>
      <c r="L3" s="5">
        <f>H3*K3</f>
        <v>132.95454545454544</v>
      </c>
    </row>
    <row r="4" spans="1:26" ht="15.75" customHeight="1" x14ac:dyDescent="0.2">
      <c r="A4" s="3" t="s">
        <v>9</v>
      </c>
      <c r="B4" s="5">
        <f>SUM(L3:L12)</f>
        <v>2126.477272727273</v>
      </c>
      <c r="C4" s="7">
        <v>10</v>
      </c>
      <c r="D4" s="8">
        <v>45227</v>
      </c>
      <c r="E4" s="7" t="s">
        <v>24</v>
      </c>
      <c r="F4" s="7" t="s">
        <v>28</v>
      </c>
      <c r="G4" s="13">
        <v>1</v>
      </c>
      <c r="H4" s="14">
        <f>$B$2*0.22/1.76</f>
        <v>125</v>
      </c>
      <c r="I4" s="7">
        <v>1.66</v>
      </c>
      <c r="J4" s="7">
        <v>4.09</v>
      </c>
      <c r="K4" s="7">
        <v>5.38</v>
      </c>
      <c r="L4" s="5">
        <f>H4*I4</f>
        <v>207.5</v>
      </c>
    </row>
    <row r="5" spans="1:26" ht="15.75" customHeight="1" x14ac:dyDescent="0.2">
      <c r="A5" s="3"/>
      <c r="B5" s="4"/>
      <c r="C5" s="7">
        <v>10</v>
      </c>
      <c r="D5" s="8">
        <v>45227</v>
      </c>
      <c r="E5" s="7" t="s">
        <v>20</v>
      </c>
      <c r="F5" s="7" t="s">
        <v>16</v>
      </c>
      <c r="G5" s="13">
        <v>1</v>
      </c>
      <c r="H5" s="14">
        <f>$B$2*0.07/1.76</f>
        <v>39.772727272727273</v>
      </c>
      <c r="I5" s="7">
        <v>2.1800000000000002</v>
      </c>
      <c r="J5" s="7">
        <v>3.6</v>
      </c>
      <c r="K5" s="7">
        <v>3.38</v>
      </c>
      <c r="L5" s="5">
        <f>H5*I5</f>
        <v>86.704545454545467</v>
      </c>
    </row>
    <row r="6" spans="1:26" ht="15.75" customHeight="1" x14ac:dyDescent="0.2">
      <c r="A6" s="3"/>
      <c r="B6" s="5"/>
      <c r="C6" s="7">
        <v>10</v>
      </c>
      <c r="D6" s="8">
        <v>45227</v>
      </c>
      <c r="E6" s="7" t="s">
        <v>26</v>
      </c>
      <c r="F6" s="7" t="s">
        <v>18</v>
      </c>
      <c r="G6" s="13">
        <v>1</v>
      </c>
      <c r="H6" s="14">
        <f>$B$2*0.05/1.76</f>
        <v>28.40909090909091</v>
      </c>
      <c r="I6" s="7">
        <v>1.1299999999999999</v>
      </c>
      <c r="J6" s="7">
        <v>9.7100000000000009</v>
      </c>
      <c r="K6" s="7">
        <v>21.47</v>
      </c>
      <c r="L6" s="5">
        <f>H6*I6</f>
        <v>32.102272727272727</v>
      </c>
    </row>
    <row r="7" spans="1:26" ht="15.75" customHeight="1" x14ac:dyDescent="0.2">
      <c r="A7" s="3"/>
      <c r="B7" s="6"/>
      <c r="C7" s="7">
        <v>10</v>
      </c>
      <c r="D7" s="8">
        <v>45227</v>
      </c>
      <c r="E7" s="7" t="s">
        <v>25</v>
      </c>
      <c r="F7" s="7" t="s">
        <v>12</v>
      </c>
      <c r="G7" s="13">
        <v>2</v>
      </c>
      <c r="H7" s="14">
        <f>$B$2*0.13/1.76</f>
        <v>73.86363636363636</v>
      </c>
      <c r="I7" s="7">
        <v>4.28</v>
      </c>
      <c r="J7" s="7">
        <v>3.89</v>
      </c>
      <c r="K7" s="7">
        <v>1.85</v>
      </c>
      <c r="L7" s="5">
        <f>H7*K7</f>
        <v>136.64772727272728</v>
      </c>
    </row>
    <row r="8" spans="1:26" ht="15.75" customHeight="1" x14ac:dyDescent="0.2">
      <c r="A8" s="3"/>
      <c r="B8" s="4"/>
      <c r="C8" s="7">
        <v>10</v>
      </c>
      <c r="D8" s="8">
        <v>45228</v>
      </c>
      <c r="E8" s="7" t="s">
        <v>23</v>
      </c>
      <c r="F8" s="7" t="s">
        <v>10</v>
      </c>
      <c r="G8" s="13">
        <v>2</v>
      </c>
      <c r="H8" s="14">
        <f>$B$2*0.47/1.76</f>
        <v>267.04545454545456</v>
      </c>
      <c r="I8" s="7">
        <v>2.08</v>
      </c>
      <c r="J8" s="7">
        <v>3.7</v>
      </c>
      <c r="K8" s="7">
        <v>3.51</v>
      </c>
      <c r="L8" s="5">
        <f>H8*K8</f>
        <v>937.3295454545455</v>
      </c>
    </row>
    <row r="9" spans="1:26" ht="15.75" customHeight="1" x14ac:dyDescent="0.2">
      <c r="A9" s="3"/>
      <c r="B9" s="4"/>
      <c r="C9" s="7">
        <v>10</v>
      </c>
      <c r="D9" s="8">
        <v>45228</v>
      </c>
      <c r="E9" s="7" t="s">
        <v>27</v>
      </c>
      <c r="F9" s="7" t="s">
        <v>21</v>
      </c>
      <c r="G9" s="13">
        <v>1</v>
      </c>
      <c r="H9" s="14">
        <f>$B$2*0.07/1.76</f>
        <v>39.772727272727273</v>
      </c>
      <c r="I9" s="7">
        <v>1.23</v>
      </c>
      <c r="J9" s="7">
        <v>7.03</v>
      </c>
      <c r="K9" s="7">
        <v>11.89</v>
      </c>
      <c r="L9" s="5">
        <f>H9*I9</f>
        <v>48.920454545454547</v>
      </c>
    </row>
    <row r="10" spans="1:26" ht="15.75" customHeight="1" x14ac:dyDescent="0.2">
      <c r="C10" s="7">
        <v>10</v>
      </c>
      <c r="D10" s="8">
        <v>45228</v>
      </c>
      <c r="E10" s="7" t="s">
        <v>14</v>
      </c>
      <c r="F10" s="7" t="s">
        <v>17</v>
      </c>
      <c r="G10" s="13">
        <v>1</v>
      </c>
      <c r="H10" s="14">
        <f>$B$2*0.22/1.76</f>
        <v>125</v>
      </c>
      <c r="I10" s="7">
        <v>1.62</v>
      </c>
      <c r="J10" s="7">
        <v>4.33</v>
      </c>
      <c r="K10" s="7">
        <v>5.32</v>
      </c>
      <c r="L10" s="5">
        <f>H10*I10</f>
        <v>202.5</v>
      </c>
    </row>
    <row r="11" spans="1:26" ht="15.75" customHeight="1" x14ac:dyDescent="0.2">
      <c r="C11" s="7">
        <v>10</v>
      </c>
      <c r="D11" s="8">
        <v>45228</v>
      </c>
      <c r="E11" s="7" t="s">
        <v>19</v>
      </c>
      <c r="F11" s="7" t="s">
        <v>13</v>
      </c>
      <c r="G11" s="13">
        <v>1</v>
      </c>
      <c r="H11" s="14">
        <f>$B$2*0.18/1.76</f>
        <v>102.27272727272727</v>
      </c>
      <c r="I11" s="7">
        <v>1.35</v>
      </c>
      <c r="J11" s="7">
        <v>5.84</v>
      </c>
      <c r="K11" s="7">
        <v>8.5500000000000007</v>
      </c>
      <c r="L11" s="5">
        <f>H11*I11</f>
        <v>138.06818181818181</v>
      </c>
    </row>
    <row r="12" spans="1:26" ht="15.75" customHeight="1" x14ac:dyDescent="0.2">
      <c r="C12" s="7">
        <v>10</v>
      </c>
      <c r="D12" s="8">
        <v>45228</v>
      </c>
      <c r="E12" s="7" t="s">
        <v>22</v>
      </c>
      <c r="F12" s="7" t="s">
        <v>29</v>
      </c>
      <c r="G12" s="13">
        <v>2</v>
      </c>
      <c r="H12" s="14">
        <f>$B$2*0.22/1.76</f>
        <v>125</v>
      </c>
      <c r="I12" s="7">
        <v>5.46</v>
      </c>
      <c r="J12" s="7">
        <v>4.26</v>
      </c>
      <c r="K12" s="7">
        <v>1.63</v>
      </c>
      <c r="L12" s="5">
        <f>H12*K12</f>
        <v>203.75</v>
      </c>
    </row>
  </sheetData>
  <mergeCells count="1">
    <mergeCell ref="I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PremierLeague-Gameweek 30 Predi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Dusan Korcak</cp:lastModifiedBy>
  <dcterms:created xsi:type="dcterms:W3CDTF">2024-06-25T21:20:31Z</dcterms:created>
  <dcterms:modified xsi:type="dcterms:W3CDTF">2024-06-25T21:21:07Z</dcterms:modified>
</cp:coreProperties>
</file>